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ESTP Motupe\Cursos\Excel 2016\Junio 2018\"/>
    </mc:Choice>
  </mc:AlternateContent>
  <xr:revisionPtr revIDLastSave="0" documentId="10_ncr:8100000_{2A38F890-4ED0-4806-9EB8-232D21E7AB76}" xr6:coauthVersionLast="34" xr6:coauthVersionMax="34" xr10:uidLastSave="{00000000-0000-0000-0000-000000000000}"/>
  <bookViews>
    <workbookView xWindow="0" yWindow="0" windowWidth="28800" windowHeight="12000" xr2:uid="{00000000-000D-0000-FFFF-FFFF00000000}"/>
  </bookViews>
  <sheets>
    <sheet name="Presentación" sheetId="15" r:id="rId1"/>
    <sheet name="precios" sheetId="25" r:id="rId2"/>
    <sheet name="notas" sheetId="28" r:id="rId3"/>
    <sheet name="Productos" sheetId="29" r:id="rId4"/>
    <sheet name="Libreria" sheetId="30" r:id="rId5"/>
  </sheets>
  <definedNames>
    <definedName name="_f" hidden="1">3</definedName>
    <definedName name="anscount" hidden="1">2</definedName>
    <definedName name="articulo">precios!$B$7:$B$14</definedName>
    <definedName name="codigos">Productos!$C$8:$C$21</definedName>
    <definedName name="datos">#REF!</definedName>
    <definedName name="ff" hidden="1">2</definedName>
    <definedName name="info">Productos!$C$8:$H$21</definedName>
    <definedName name="limcount" hidden="1">3</definedName>
    <definedName name="lopu" hidden="1">2</definedName>
    <definedName name="lplp" hidden="1">3</definedName>
    <definedName name="marca">precios!$C$6:$F$6</definedName>
    <definedName name="marca1">Productos!$E$7:$H$7</definedName>
    <definedName name="marcas">#REF!</definedName>
    <definedName name="nuevo" hidden="1">2</definedName>
    <definedName name="precio">precios!$C$7:$F$14</definedName>
    <definedName name="precios1">Productos!$E$8:$H$21</definedName>
    <definedName name="productos">#REF!</definedName>
    <definedName name="sencount" hidden="1">1</definedName>
  </definedNames>
  <calcPr calcId="162913"/>
</workbook>
</file>

<file path=xl/calcChain.xml><?xml version="1.0" encoding="utf-8"?>
<calcChain xmlns="http://schemas.openxmlformats.org/spreadsheetml/2006/main">
  <c r="I9" i="30" l="1"/>
  <c r="J9" i="30"/>
  <c r="I10" i="30"/>
  <c r="J10" i="30"/>
  <c r="G10" i="30" s="1"/>
  <c r="H10" i="30" s="1"/>
  <c r="I11" i="30"/>
  <c r="J11" i="30"/>
  <c r="I12" i="30"/>
  <c r="J12" i="30"/>
  <c r="G12" i="30" s="1"/>
  <c r="H12" i="30" s="1"/>
  <c r="I13" i="30"/>
  <c r="J13" i="30"/>
  <c r="I14" i="30"/>
  <c r="J14" i="30"/>
  <c r="I15" i="30"/>
  <c r="J15" i="30"/>
  <c r="I16" i="30"/>
  <c r="J16" i="30"/>
  <c r="I17" i="30"/>
  <c r="G17" i="30" s="1"/>
  <c r="H17" i="30" s="1"/>
  <c r="J17" i="30"/>
  <c r="G9" i="30"/>
  <c r="H9" i="30" s="1"/>
  <c r="G11" i="30"/>
  <c r="H11" i="30" s="1"/>
  <c r="G13" i="30"/>
  <c r="H13" i="30" s="1"/>
  <c r="G14" i="30"/>
  <c r="H14" i="30" s="1"/>
  <c r="G15" i="30"/>
  <c r="H15" i="30" s="1"/>
  <c r="G16" i="30"/>
  <c r="H16" i="30" s="1"/>
  <c r="H8" i="30"/>
  <c r="J8" i="30"/>
  <c r="G8" i="30" s="1"/>
  <c r="I8" i="30"/>
  <c r="E9" i="30"/>
  <c r="E10" i="30"/>
  <c r="E11" i="30"/>
  <c r="E12" i="30"/>
  <c r="E13" i="30"/>
  <c r="E14" i="30"/>
  <c r="E15" i="30"/>
  <c r="E16" i="30"/>
  <c r="E17" i="30"/>
  <c r="E8" i="30"/>
  <c r="D19" i="28"/>
  <c r="C21" i="28" s="1"/>
  <c r="D17" i="28"/>
  <c r="F26" i="25"/>
  <c r="F19" i="25"/>
  <c r="F20" i="25"/>
  <c r="F21" i="25"/>
  <c r="F22" i="25"/>
  <c r="F23" i="25"/>
  <c r="F24" i="25"/>
  <c r="F25" i="25"/>
  <c r="F18" i="25"/>
  <c r="D19" i="25"/>
  <c r="D20" i="25"/>
  <c r="D21" i="25"/>
  <c r="D22" i="25"/>
  <c r="D23" i="25"/>
  <c r="D24" i="25"/>
  <c r="D25" i="25"/>
  <c r="D18" i="25"/>
  <c r="H19" i="25"/>
  <c r="J19" i="25" s="1"/>
  <c r="I19" i="25"/>
  <c r="H20" i="25"/>
  <c r="J20" i="25" s="1"/>
  <c r="I20" i="25"/>
  <c r="H21" i="25"/>
  <c r="I21" i="25"/>
  <c r="J21" i="25" s="1"/>
  <c r="H22" i="25"/>
  <c r="I22" i="25"/>
  <c r="J22" i="25"/>
  <c r="H23" i="25"/>
  <c r="J23" i="25" s="1"/>
  <c r="I23" i="25"/>
  <c r="H24" i="25"/>
  <c r="J24" i="25" s="1"/>
  <c r="I24" i="25"/>
  <c r="H25" i="25"/>
  <c r="I25" i="25"/>
  <c r="J25" i="25" s="1"/>
  <c r="J18" i="25"/>
  <c r="I18" i="25"/>
  <c r="H18" i="25"/>
  <c r="H18" i="30" l="1"/>
  <c r="H19" i="30" l="1"/>
  <c r="H20" i="30" s="1"/>
</calcChain>
</file>

<file path=xl/sharedStrings.xml><?xml version="1.0" encoding="utf-8"?>
<sst xmlns="http://schemas.openxmlformats.org/spreadsheetml/2006/main" count="136" uniqueCount="94">
  <si>
    <t>Instituto de Educación Superior Tecnológico Público</t>
  </si>
  <si>
    <t>"MOTUPE"</t>
  </si>
  <si>
    <t>COMPUTACIÓN E INFORMÁTICA</t>
  </si>
  <si>
    <t>www.iestpmotupe.edu.pe</t>
  </si>
  <si>
    <t>Funciones de Busqueda</t>
  </si>
  <si>
    <t>Coincidir e Indice</t>
  </si>
  <si>
    <t>MARCAS</t>
  </si>
  <si>
    <t>LG</t>
  </si>
  <si>
    <t>SAMSUNG</t>
  </si>
  <si>
    <t>SONY</t>
  </si>
  <si>
    <t>PANASONIC</t>
  </si>
  <si>
    <t>Artículo</t>
  </si>
  <si>
    <t>Televisor</t>
  </si>
  <si>
    <t>Equipo de sonido</t>
  </si>
  <si>
    <t>Refrigerador</t>
  </si>
  <si>
    <t>Plancha</t>
  </si>
  <si>
    <t>Licuadora</t>
  </si>
  <si>
    <t>Lavadora</t>
  </si>
  <si>
    <t>Cocina</t>
  </si>
  <si>
    <t>Ventilador</t>
  </si>
  <si>
    <t>Detalle de Orden de Pedido</t>
  </si>
  <si>
    <t>FILA</t>
  </si>
  <si>
    <t>COLUMNA</t>
  </si>
  <si>
    <t>Articulo</t>
  </si>
  <si>
    <t>Marca</t>
  </si>
  <si>
    <t>Cantidad</t>
  </si>
  <si>
    <t>Total</t>
  </si>
  <si>
    <t>POSICION ARTICULO</t>
  </si>
  <si>
    <t>POSICION MARCA</t>
  </si>
  <si>
    <t>INDICE</t>
  </si>
  <si>
    <t>TOTAL &gt;&gt;&gt;</t>
  </si>
  <si>
    <t>Precio</t>
  </si>
  <si>
    <t>Nombre y Apellido</t>
  </si>
  <si>
    <t>WINDOWS</t>
  </si>
  <si>
    <t>WORD</t>
  </si>
  <si>
    <t>EXCEL</t>
  </si>
  <si>
    <t>POWER POINT</t>
  </si>
  <si>
    <t>ACCESS</t>
  </si>
  <si>
    <t>Resumen de Nota</t>
  </si>
  <si>
    <t>Alumno</t>
  </si>
  <si>
    <t>Curso</t>
  </si>
  <si>
    <t>Nota</t>
  </si>
  <si>
    <t>Ricardo Perez</t>
  </si>
  <si>
    <t>Monica Jimenez</t>
  </si>
  <si>
    <t>Maria Gonzalez</t>
  </si>
  <si>
    <t>Miriam Rodriguez</t>
  </si>
  <si>
    <t>Julio Contreras</t>
  </si>
  <si>
    <t>Eduardo Suarez</t>
  </si>
  <si>
    <t>Rosario Fernadez</t>
  </si>
  <si>
    <t>Angelica Urbina</t>
  </si>
  <si>
    <t>PRODUCTOS</t>
  </si>
  <si>
    <t>Cód.</t>
  </si>
  <si>
    <t>Pelican</t>
  </si>
  <si>
    <t>Artesco</t>
  </si>
  <si>
    <t>Alpha</t>
  </si>
  <si>
    <t>Norma</t>
  </si>
  <si>
    <t>ART01</t>
  </si>
  <si>
    <t>Cuaderno A4 Espiral</t>
  </si>
  <si>
    <t>ART02</t>
  </si>
  <si>
    <t>Lapiceros Tinta Liquida</t>
  </si>
  <si>
    <t>ART03</t>
  </si>
  <si>
    <t>Papel bond /ciento</t>
  </si>
  <si>
    <t>ART04</t>
  </si>
  <si>
    <t>Perforador Artesco</t>
  </si>
  <si>
    <t>ART05</t>
  </si>
  <si>
    <t>Folder plástico simple</t>
  </si>
  <si>
    <t>ART06</t>
  </si>
  <si>
    <t>Tampones Color</t>
  </si>
  <si>
    <t>ART07</t>
  </si>
  <si>
    <t>Cuaderno 100 h. rayado A4</t>
  </si>
  <si>
    <t>ART08</t>
  </si>
  <si>
    <t>Cuaderno 100 h. cuadriculado A4</t>
  </si>
  <si>
    <t>ART09</t>
  </si>
  <si>
    <t>Libro Primaria 1 Carlitos</t>
  </si>
  <si>
    <t>ART10</t>
  </si>
  <si>
    <t>Libro Primaria 2 Jorgito</t>
  </si>
  <si>
    <t>ART11</t>
  </si>
  <si>
    <t>Libro Primaria 3 Juanito</t>
  </si>
  <si>
    <t>ART12</t>
  </si>
  <si>
    <t>Libro Quimica Experimental</t>
  </si>
  <si>
    <t>ART13</t>
  </si>
  <si>
    <t>Libro Lenguaje y Comunicación</t>
  </si>
  <si>
    <t>ART14</t>
  </si>
  <si>
    <t>Libro Historia del Peru</t>
  </si>
  <si>
    <t>Código</t>
  </si>
  <si>
    <t>Cant.</t>
  </si>
  <si>
    <t>P. Unitario S/</t>
  </si>
  <si>
    <t>Importe</t>
  </si>
  <si>
    <t>SUBTOTAL:</t>
  </si>
  <si>
    <t>TOTAL:</t>
  </si>
  <si>
    <t>DESC 10%:</t>
  </si>
  <si>
    <t>SESIÓN 09</t>
  </si>
  <si>
    <t>fila</t>
  </si>
  <si>
    <t>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</si>
</sst>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S/&quot;* #,##0.00_ ;_ &quot;S/&quot;* \-#,##0.00_ ;_ &quot;S/&quot;* &quot;-&quot;??_ ;_ @_ "/>
    <numFmt numFmtId="43" formatCode="_ * #,##0.00_ ;_ * \-#,##0.00_ ;_ * &quot;-&quot;??_ ;_ @_ "/>
    <numFmt numFmtId="164" formatCode="dd\-mmm\-yyyy"/>
    <numFmt numFmtId="165" formatCode="#,##0.00&quot; &quot;;&quot; -&quot;#,##0.00&quot; &quot;;&quot; -&quot;#&quot; &quot;;@&quot; &quot;"/>
    <numFmt numFmtId="166" formatCode="_ &quot;S/.&quot;\ * #,##0.00_ ;_ &quot;S/.&quot;\ * \-#,##0.00_ ;_ &quot;S/.&quot;\ * &quot;-&quot;??_ ;_ @_ 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haparral Pro"/>
      <family val="1"/>
    </font>
    <font>
      <b/>
      <sz val="20"/>
      <color rgb="FFC00000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1"/>
      <color theme="3"/>
      <name val="Arial"/>
      <family val="2"/>
    </font>
    <font>
      <b/>
      <i/>
      <sz val="11"/>
      <color rgb="FFC00000"/>
      <name val="Arial"/>
      <family val="2"/>
    </font>
    <font>
      <b/>
      <i/>
      <sz val="11"/>
      <color theme="6" tint="-0.499984740745262"/>
      <name val="Arial"/>
      <family val="2"/>
    </font>
    <font>
      <u/>
      <sz val="10"/>
      <color theme="10"/>
      <name val="Arial"/>
      <family val="2"/>
    </font>
    <font>
      <sz val="11"/>
      <color theme="1"/>
      <name val="Arial1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FFFF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theme="4" tint="0.39994506668294322"/>
      </left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6" fillId="0" borderId="0"/>
    <xf numFmtId="0" fontId="14" fillId="0" borderId="0" applyNumberFormat="0" applyFill="0" applyBorder="0" applyAlignment="0" applyProtection="0"/>
    <xf numFmtId="0" fontId="5" fillId="0" borderId="0"/>
    <xf numFmtId="0" fontId="15" fillId="0" borderId="0"/>
    <xf numFmtId="165" fontId="15" fillId="0" borderId="0"/>
    <xf numFmtId="0" fontId="15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16" fillId="0" borderId="0"/>
    <xf numFmtId="0" fontId="2" fillId="0" borderId="0"/>
    <xf numFmtId="166" fontId="2" fillId="0" borderId="0" applyFont="0" applyFill="0" applyBorder="0" applyAlignment="0" applyProtection="0"/>
  </cellStyleXfs>
  <cellXfs count="70">
    <xf numFmtId="0" fontId="0" fillId="0" borderId="0" xfId="0"/>
    <xf numFmtId="0" fontId="6" fillId="2" borderId="0" xfId="1" applyFill="1"/>
    <xf numFmtId="0" fontId="10" fillId="2" borderId="0" xfId="1" applyFont="1" applyFill="1" applyAlignment="1">
      <alignment horizontal="center"/>
    </xf>
    <xf numFmtId="0" fontId="12" fillId="2" borderId="0" xfId="1" applyFont="1" applyFill="1" applyAlignment="1"/>
    <xf numFmtId="0" fontId="2" fillId="0" borderId="0" xfId="13"/>
    <xf numFmtId="0" fontId="17" fillId="3" borderId="13" xfId="13" applyFont="1" applyFill="1" applyBorder="1" applyAlignment="1" applyProtection="1">
      <alignment horizontal="center" vertical="center" wrapText="1"/>
      <protection locked="0"/>
    </xf>
    <xf numFmtId="0" fontId="18" fillId="4" borderId="14" xfId="13" applyFont="1" applyFill="1" applyBorder="1" applyAlignment="1" applyProtection="1">
      <alignment horizontal="center" vertical="center"/>
      <protection locked="0"/>
    </xf>
    <xf numFmtId="0" fontId="19" fillId="0" borderId="0" xfId="13" applyFont="1"/>
    <xf numFmtId="0" fontId="20" fillId="0" borderId="0" xfId="13" applyFont="1" applyAlignment="1">
      <alignment horizontal="center"/>
    </xf>
    <xf numFmtId="0" fontId="17" fillId="6" borderId="13" xfId="13" applyFont="1" applyFill="1" applyBorder="1" applyAlignment="1" applyProtection="1">
      <alignment horizontal="center" vertical="center" wrapText="1"/>
      <protection locked="0"/>
    </xf>
    <xf numFmtId="0" fontId="17" fillId="6" borderId="0" xfId="13" applyFont="1" applyFill="1" applyBorder="1" applyAlignment="1" applyProtection="1">
      <alignment horizontal="center" vertical="center" wrapText="1"/>
      <protection locked="0"/>
    </xf>
    <xf numFmtId="0" fontId="18" fillId="7" borderId="14" xfId="13" applyFont="1" applyFill="1" applyBorder="1" applyAlignment="1" applyProtection="1">
      <alignment horizontal="left" vertical="center"/>
      <protection locked="0"/>
    </xf>
    <xf numFmtId="0" fontId="18" fillId="7" borderId="14" xfId="13" applyFont="1" applyFill="1" applyBorder="1" applyAlignment="1" applyProtection="1">
      <alignment horizontal="center" vertical="center"/>
      <protection locked="0"/>
    </xf>
    <xf numFmtId="0" fontId="2" fillId="0" borderId="1" xfId="13" applyBorder="1"/>
    <xf numFmtId="0" fontId="7" fillId="0" borderId="0" xfId="13" applyFont="1"/>
    <xf numFmtId="0" fontId="18" fillId="4" borderId="14" xfId="13" applyFont="1" applyFill="1" applyBorder="1" applyAlignment="1" applyProtection="1">
      <alignment horizontal="left" vertical="center"/>
      <protection locked="0"/>
    </xf>
    <xf numFmtId="0" fontId="18" fillId="5" borderId="14" xfId="13" applyFont="1" applyFill="1" applyBorder="1" applyAlignment="1" applyProtection="1">
      <alignment horizontal="left" vertical="center"/>
      <protection locked="0"/>
    </xf>
    <xf numFmtId="44" fontId="18" fillId="4" borderId="14" xfId="13" applyNumberFormat="1" applyFont="1" applyFill="1" applyBorder="1" applyAlignment="1" applyProtection="1">
      <alignment horizontal="center" vertical="center"/>
      <protection locked="0"/>
    </xf>
    <xf numFmtId="44" fontId="18" fillId="7" borderId="14" xfId="13" applyNumberFormat="1" applyFont="1" applyFill="1" applyBorder="1" applyAlignment="1" applyProtection="1">
      <alignment horizontal="center" vertical="center"/>
      <protection locked="0"/>
    </xf>
    <xf numFmtId="44" fontId="2" fillId="8" borderId="15" xfId="13" applyNumberFormat="1" applyFill="1" applyBorder="1"/>
    <xf numFmtId="0" fontId="21" fillId="3" borderId="13" xfId="13" applyFont="1" applyFill="1" applyBorder="1" applyAlignment="1" applyProtection="1">
      <alignment horizontal="center" vertical="center" wrapText="1"/>
      <protection locked="0"/>
    </xf>
    <xf numFmtId="0" fontId="2" fillId="9" borderId="15" xfId="13" applyFill="1" applyBorder="1"/>
    <xf numFmtId="0" fontId="7" fillId="0" borderId="4" xfId="13" applyFont="1" applyBorder="1" applyAlignment="1">
      <alignment horizontal="right"/>
    </xf>
    <xf numFmtId="0" fontId="2" fillId="0" borderId="4" xfId="13" applyBorder="1"/>
    <xf numFmtId="0" fontId="22" fillId="10" borderId="15" xfId="13" applyFont="1" applyFill="1" applyBorder="1" applyAlignment="1">
      <alignment horizontal="center"/>
    </xf>
    <xf numFmtId="0" fontId="22" fillId="11" borderId="15" xfId="13" applyFont="1" applyFill="1" applyBorder="1" applyAlignment="1">
      <alignment horizontal="center"/>
    </xf>
    <xf numFmtId="0" fontId="22" fillId="11" borderId="18" xfId="13" applyFont="1" applyFill="1" applyBorder="1" applyAlignment="1">
      <alignment horizontal="center"/>
    </xf>
    <xf numFmtId="0" fontId="22" fillId="11" borderId="17" xfId="13" applyFont="1" applyFill="1" applyBorder="1" applyAlignment="1">
      <alignment horizontal="center"/>
    </xf>
    <xf numFmtId="0" fontId="2" fillId="0" borderId="19" xfId="13" applyBorder="1" applyAlignment="1">
      <alignment horizontal="center"/>
    </xf>
    <xf numFmtId="0" fontId="2" fillId="0" borderId="20" xfId="13" applyBorder="1"/>
    <xf numFmtId="0" fontId="2" fillId="0" borderId="7" xfId="13" applyBorder="1" applyAlignment="1">
      <alignment horizontal="center"/>
    </xf>
    <xf numFmtId="0" fontId="2" fillId="0" borderId="5" xfId="13" applyBorder="1"/>
    <xf numFmtId="0" fontId="2" fillId="0" borderId="8" xfId="13" applyBorder="1" applyAlignment="1">
      <alignment horizontal="center"/>
    </xf>
    <xf numFmtId="0" fontId="2" fillId="0" borderId="10" xfId="13" applyBorder="1"/>
    <xf numFmtId="0" fontId="22" fillId="12" borderId="15" xfId="13" applyFont="1" applyFill="1" applyBorder="1" applyAlignment="1">
      <alignment horizontal="center" vertical="center"/>
    </xf>
    <xf numFmtId="0" fontId="22" fillId="12" borderId="15" xfId="13" applyFont="1" applyFill="1" applyBorder="1" applyAlignment="1">
      <alignment horizontal="center" vertical="center" wrapText="1"/>
    </xf>
    <xf numFmtId="0" fontId="2" fillId="0" borderId="15" xfId="13" applyNumberFormat="1" applyBorder="1" applyAlignment="1">
      <alignment horizontal="center"/>
    </xf>
    <xf numFmtId="0" fontId="0" fillId="0" borderId="15" xfId="14" applyNumberFormat="1" applyFont="1" applyBorder="1"/>
    <xf numFmtId="0" fontId="2" fillId="0" borderId="0" xfId="13" applyNumberFormat="1"/>
    <xf numFmtId="0" fontId="23" fillId="11" borderId="0" xfId="13" applyNumberFormat="1" applyFont="1" applyFill="1"/>
    <xf numFmtId="0" fontId="0" fillId="11" borderId="15" xfId="14" applyNumberFormat="1" applyFont="1" applyFill="1" applyBorder="1"/>
    <xf numFmtId="44" fontId="0" fillId="0" borderId="21" xfId="14" applyNumberFormat="1" applyFont="1" applyBorder="1"/>
    <xf numFmtId="44" fontId="0" fillId="0" borderId="6" xfId="14" applyNumberFormat="1" applyFont="1" applyBorder="1"/>
    <xf numFmtId="44" fontId="0" fillId="0" borderId="20" xfId="14" applyNumberFormat="1" applyFont="1" applyBorder="1"/>
    <xf numFmtId="44" fontId="0" fillId="0" borderId="22" xfId="14" applyNumberFormat="1" applyFont="1" applyBorder="1"/>
    <xf numFmtId="44" fontId="0" fillId="0" borderId="1" xfId="14" applyNumberFormat="1" applyFont="1" applyBorder="1"/>
    <xf numFmtId="44" fontId="0" fillId="0" borderId="5" xfId="14" applyNumberFormat="1" applyFont="1" applyBorder="1"/>
    <xf numFmtId="44" fontId="0" fillId="0" borderId="23" xfId="14" applyNumberFormat="1" applyFont="1" applyBorder="1"/>
    <xf numFmtId="44" fontId="0" fillId="0" borderId="9" xfId="14" applyNumberFormat="1" applyFont="1" applyBorder="1"/>
    <xf numFmtId="44" fontId="0" fillId="0" borderId="10" xfId="14" applyNumberFormat="1" applyFont="1" applyBorder="1"/>
    <xf numFmtId="0" fontId="1" fillId="0" borderId="0" xfId="13" applyFont="1"/>
    <xf numFmtId="164" fontId="13" fillId="2" borderId="0" xfId="1" applyNumberFormat="1" applyFont="1" applyFill="1" applyAlignment="1">
      <alignment horizontal="center"/>
    </xf>
    <xf numFmtId="0" fontId="14" fillId="2" borderId="0" xfId="2" applyFill="1" applyAlignment="1">
      <alignment horizontal="right"/>
    </xf>
    <xf numFmtId="0" fontId="12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7" fillId="3" borderId="11" xfId="13" applyFont="1" applyFill="1" applyBorder="1" applyAlignment="1" applyProtection="1">
      <alignment horizontal="center" vertical="center" wrapText="1"/>
      <protection locked="0"/>
    </xf>
    <xf numFmtId="0" fontId="17" fillId="3" borderId="12" xfId="13" applyFont="1" applyFill="1" applyBorder="1" applyAlignment="1" applyProtection="1">
      <alignment horizontal="center" vertical="center" wrapText="1"/>
      <protection locked="0"/>
    </xf>
    <xf numFmtId="0" fontId="2" fillId="10" borderId="16" xfId="13" applyFill="1" applyBorder="1" applyAlignment="1">
      <alignment horizontal="center"/>
    </xf>
    <xf numFmtId="0" fontId="2" fillId="10" borderId="17" xfId="13" applyFill="1" applyBorder="1" applyAlignment="1">
      <alignment horizontal="center"/>
    </xf>
    <xf numFmtId="0" fontId="2" fillId="11" borderId="16" xfId="13" applyFill="1" applyBorder="1" applyAlignment="1">
      <alignment horizontal="center"/>
    </xf>
    <xf numFmtId="0" fontId="2" fillId="11" borderId="18" xfId="13" applyFill="1" applyBorder="1" applyAlignment="1">
      <alignment horizontal="center"/>
    </xf>
    <xf numFmtId="0" fontId="2" fillId="11" borderId="17" xfId="13" applyFill="1" applyBorder="1" applyAlignment="1">
      <alignment horizontal="center"/>
    </xf>
    <xf numFmtId="4" fontId="0" fillId="0" borderId="15" xfId="14" applyNumberFormat="1" applyFont="1" applyBorder="1"/>
  </cellXfs>
  <cellStyles count="15">
    <cellStyle name="Excel_BuiltIn_Comma" xfId="5" xr:uid="{5D32E28C-A1C2-4F66-9A75-5C31EB2FBEDE}"/>
    <cellStyle name="Hipervínculo 2" xfId="2" xr:uid="{DA7D1F75-D7A8-44E2-A92A-3B99646E8327}"/>
    <cellStyle name="Millares 2" xfId="9" xr:uid="{851E649D-219B-44DA-998D-F594D6F752B3}"/>
    <cellStyle name="Moneda 2" xfId="8" xr:uid="{D6335A87-0F24-4EF8-9A62-FF7987017FD3}"/>
    <cellStyle name="Moneda 3" xfId="14" xr:uid="{F9AC20B2-362C-4CA0-B56A-8C6D8A2E1204}"/>
    <cellStyle name="Normal" xfId="0" builtinId="0"/>
    <cellStyle name="Normal 2" xfId="1" xr:uid="{DCFAFB16-0746-43D9-A42C-D8781DD68F91}"/>
    <cellStyle name="Normal 3" xfId="3" xr:uid="{DAAC57EA-4113-4599-B02C-85615632F6DC}"/>
    <cellStyle name="Normal 3 2" xfId="6" xr:uid="{B241D89F-A755-4038-8906-BE08BCE564B1}"/>
    <cellStyle name="Normal 4" xfId="4" xr:uid="{9FA0A8C5-44E7-4727-9FAB-8C2816C9D56A}"/>
    <cellStyle name="Normal 4 2" xfId="10" xr:uid="{4B1E04A5-12E5-42F1-8902-A5CB454200C3}"/>
    <cellStyle name="Normal 5" xfId="7" xr:uid="{F28ECE25-B9A8-4284-BE1B-401F8735FEDE}"/>
    <cellStyle name="Normal 6" xfId="11" xr:uid="{6E172AE2-F2DA-406D-8654-DBA7027D76CD}"/>
    <cellStyle name="Normal 7" xfId="12" xr:uid="{658C0AF8-A0FE-4F1D-BF01-5FE7EDEF77DF}"/>
    <cellStyle name="Normal 8" xfId="13" xr:uid="{EB0AEFCF-F312-4A87-AD53-385227387A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800099</xdr:colOff>
      <xdr:row>0</xdr:row>
      <xdr:rowOff>128984</xdr:rowOff>
    </xdr:from>
    <xdr:to>
      <xdr:col>5</xdr:col>
      <xdr:colOff>800099</xdr:colOff>
      <xdr:row>7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13A417-1F09-4722-BCC4-7F18FC945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128984"/>
          <a:ext cx="0" cy="1290242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314324</xdr:colOff>
      <xdr:row>0</xdr:row>
      <xdr:rowOff>180975</xdr:rowOff>
    </xdr:from>
    <xdr:to>
      <xdr:col>6</xdr:col>
      <xdr:colOff>314324</xdr:colOff>
      <xdr:row>7</xdr:row>
      <xdr:rowOff>185342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AEE8D-C03A-4DC6-BBCF-C1AAD4308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4" y="180975"/>
          <a:ext cx="0" cy="1299767"/>
        </a:xfrm>
        <a:prstGeom prst="rect">
          <a:avLst/>
        </a:prstGeom>
      </xdr:spPr>
    </xdr:pic>
    <xdr:clientData/>
  </xdr:twoCellAnchor>
  <xdr:twoCellAnchor editAs="oneCell">
    <xdr:from>
      <xdr:col>6</xdr:col>
      <xdr:colOff>133349</xdr:colOff>
      <xdr:row>0</xdr:row>
      <xdr:rowOff>38100</xdr:rowOff>
    </xdr:from>
    <xdr:to>
      <xdr:col>7</xdr:col>
      <xdr:colOff>52800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CAC2D2-2829-44B1-BD73-8187E8654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49" y="38100"/>
          <a:ext cx="795751" cy="1123950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647699</xdr:colOff>
      <xdr:row>0</xdr:row>
      <xdr:rowOff>142874</xdr:rowOff>
    </xdr:from>
    <xdr:to>
      <xdr:col>2</xdr:col>
      <xdr:colOff>571499</xdr:colOff>
      <xdr:row>4</xdr:row>
      <xdr:rowOff>152399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8EBE0D-332B-4B51-90B5-047CDB061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9" y="142874"/>
          <a:ext cx="800100" cy="746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42035</xdr:colOff>
      <xdr:row>0</xdr:row>
      <xdr:rowOff>21723</xdr:rowOff>
    </xdr:from>
    <xdr:ext cx="3211584" cy="530658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B45F5D54-237A-477D-B971-05D73FB4ABAC}"/>
            </a:ext>
          </a:extLst>
        </xdr:cNvPr>
        <xdr:cNvSpPr/>
      </xdr:nvSpPr>
      <xdr:spPr>
        <a:xfrm>
          <a:off x="42035" y="21723"/>
          <a:ext cx="3211584" cy="530658"/>
        </a:xfrm>
        <a:prstGeom prst="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Listado de Precios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15871</xdr:colOff>
      <xdr:row>0</xdr:row>
      <xdr:rowOff>0</xdr:rowOff>
    </xdr:from>
    <xdr:ext cx="2662074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6741191-0BEC-4CE0-9D2E-F94A37C2F12E}"/>
            </a:ext>
          </a:extLst>
        </xdr:cNvPr>
        <xdr:cNvSpPr/>
      </xdr:nvSpPr>
      <xdr:spPr>
        <a:xfrm>
          <a:off x="15871" y="0"/>
          <a:ext cx="2662074" cy="468013"/>
        </a:xfrm>
        <a:prstGeom prst="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LISTADO DE NOTAS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</xdr:row>
      <xdr:rowOff>82550</xdr:rowOff>
    </xdr:from>
    <xdr:to>
      <xdr:col>4</xdr:col>
      <xdr:colOff>1000125</xdr:colOff>
      <xdr:row>3</xdr:row>
      <xdr:rowOff>57150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92665066-661E-483D-A7FB-F1DEC07F26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7800" y="263525"/>
          <a:ext cx="2600325" cy="336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b="1" kern="10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Impact"/>
            </a:rPr>
            <a:t>Librería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stpmotupe.edu.p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90F8-DE23-4195-B208-05012BEC0637}">
  <dimension ref="A1:XFC23"/>
  <sheetViews>
    <sheetView tabSelected="1" zoomScaleNormal="100" workbookViewId="0">
      <selection activeCell="C14" sqref="C14"/>
    </sheetView>
  </sheetViews>
  <sheetFormatPr baseColWidth="10" defaultColWidth="0" defaultRowHeight="0" customHeight="1" zeroHeight="1"/>
  <cols>
    <col min="1" max="8" width="12.54296875" style="52" customWidth="1"/>
    <col min="9" max="16383" width="12.54296875" style="1" hidden="1"/>
    <col min="16384" max="16384" width="26" style="1" hidden="1" customWidth="1"/>
  </cols>
  <sheetData>
    <row r="1" spans="1:11" ht="14.5">
      <c r="A1" s="1"/>
      <c r="B1" s="1"/>
      <c r="C1" s="1"/>
      <c r="D1" s="1"/>
      <c r="E1" s="1"/>
      <c r="F1" s="1"/>
      <c r="G1" s="1"/>
      <c r="H1" s="1"/>
    </row>
    <row r="2" spans="1:11" ht="14.5">
      <c r="A2" s="1"/>
      <c r="B2" s="1"/>
      <c r="C2" s="1"/>
      <c r="D2" s="1"/>
      <c r="E2" s="1"/>
      <c r="F2" s="1"/>
      <c r="G2" s="1"/>
      <c r="H2" s="1"/>
    </row>
    <row r="3" spans="1:11" ht="14.5">
      <c r="A3" s="1"/>
      <c r="B3" s="1"/>
      <c r="C3" s="1"/>
      <c r="D3" s="1"/>
      <c r="E3" s="1"/>
      <c r="F3" s="1"/>
      <c r="G3" s="1"/>
      <c r="H3" s="1"/>
    </row>
    <row r="4" spans="1:11" ht="14.5">
      <c r="A4" s="1"/>
      <c r="B4" s="1"/>
      <c r="C4" s="1"/>
      <c r="D4" s="1"/>
      <c r="E4" s="1"/>
      <c r="F4" s="1"/>
      <c r="G4" s="1"/>
      <c r="H4" s="1"/>
    </row>
    <row r="5" spans="1:11" ht="14.5">
      <c r="A5" s="1"/>
      <c r="B5" s="1"/>
      <c r="C5" s="1"/>
      <c r="D5" s="1"/>
      <c r="E5" s="1"/>
      <c r="F5" s="1"/>
      <c r="G5" s="1"/>
      <c r="H5" s="1"/>
    </row>
    <row r="6" spans="1:11" ht="14.5">
      <c r="A6" s="54" t="s">
        <v>0</v>
      </c>
      <c r="B6" s="54"/>
      <c r="C6" s="54"/>
      <c r="D6" s="54"/>
      <c r="E6" s="1"/>
      <c r="F6" s="1"/>
      <c r="G6" s="1"/>
      <c r="H6" s="1"/>
    </row>
    <row r="7" spans="1:11" ht="15" thickBot="1">
      <c r="A7" s="55" t="s">
        <v>1</v>
      </c>
      <c r="B7" s="55"/>
      <c r="C7" s="55"/>
      <c r="D7" s="55"/>
      <c r="E7" s="1"/>
      <c r="F7" s="1"/>
      <c r="G7" s="1"/>
      <c r="H7" s="1"/>
    </row>
    <row r="8" spans="1:11" ht="15" thickTop="1">
      <c r="A8" s="56" t="s">
        <v>2</v>
      </c>
      <c r="B8" s="56"/>
      <c r="C8" s="56"/>
      <c r="D8" s="56"/>
      <c r="E8" s="56"/>
      <c r="F8" s="56"/>
      <c r="G8" s="56"/>
      <c r="H8" s="56"/>
    </row>
    <row r="9" spans="1:11" ht="14.5">
      <c r="A9" s="57"/>
      <c r="B9" s="57"/>
      <c r="C9" s="57"/>
      <c r="D9" s="57"/>
      <c r="E9" s="57"/>
      <c r="F9" s="57"/>
      <c r="G9" s="57"/>
      <c r="H9" s="57"/>
    </row>
    <row r="10" spans="1:11" ht="15" customHeight="1">
      <c r="A10" s="57"/>
      <c r="B10" s="57"/>
      <c r="C10" s="57"/>
      <c r="D10" s="57"/>
      <c r="E10" s="57"/>
      <c r="F10" s="57"/>
      <c r="G10" s="57"/>
      <c r="H10" s="57"/>
    </row>
    <row r="11" spans="1:11" ht="15.75" customHeight="1" thickBot="1">
      <c r="A11" s="58"/>
      <c r="B11" s="58"/>
      <c r="C11" s="58"/>
      <c r="D11" s="58"/>
      <c r="E11" s="58"/>
      <c r="F11" s="58"/>
      <c r="G11" s="58"/>
      <c r="H11" s="58"/>
    </row>
    <row r="12" spans="1:11" ht="15" thickTop="1">
      <c r="A12" s="1"/>
      <c r="B12" s="1"/>
      <c r="C12" s="1"/>
      <c r="D12" s="1"/>
      <c r="E12" s="1"/>
      <c r="F12" s="1"/>
      <c r="G12" s="1"/>
      <c r="H12" s="1"/>
    </row>
    <row r="13" spans="1:11" ht="27.75" customHeight="1">
      <c r="A13" s="59" t="s">
        <v>91</v>
      </c>
      <c r="B13" s="59"/>
      <c r="C13" s="59"/>
      <c r="D13" s="59"/>
      <c r="E13" s="59"/>
      <c r="F13" s="59"/>
      <c r="G13" s="59"/>
      <c r="H13" s="59"/>
    </row>
    <row r="14" spans="1:11" ht="14.5">
      <c r="A14" s="2"/>
      <c r="B14" s="2"/>
      <c r="C14" s="2"/>
      <c r="D14" s="60"/>
      <c r="E14" s="60"/>
      <c r="F14" s="2"/>
      <c r="G14" s="2"/>
      <c r="H14" s="2"/>
    </row>
    <row r="15" spans="1:11" ht="14.5">
      <c r="A15" s="53" t="s">
        <v>4</v>
      </c>
      <c r="B15" s="53"/>
      <c r="C15" s="53"/>
      <c r="D15" s="53"/>
      <c r="E15" s="53"/>
      <c r="F15" s="53"/>
      <c r="G15" s="53"/>
      <c r="H15" s="53"/>
    </row>
    <row r="16" spans="1:11" ht="14.5">
      <c r="A16" s="53" t="s">
        <v>5</v>
      </c>
      <c r="B16" s="53"/>
      <c r="C16" s="53"/>
      <c r="D16" s="53"/>
      <c r="E16" s="53"/>
      <c r="F16" s="53"/>
      <c r="G16" s="53"/>
      <c r="H16" s="53"/>
      <c r="I16" s="3"/>
      <c r="J16" s="3"/>
      <c r="K16" s="3"/>
    </row>
    <row r="17" spans="1:8" ht="14.5">
      <c r="A17" s="61"/>
      <c r="B17" s="61"/>
      <c r="C17" s="61"/>
      <c r="D17" s="61"/>
      <c r="E17" s="61"/>
      <c r="F17" s="61"/>
      <c r="G17" s="61"/>
      <c r="H17" s="61"/>
    </row>
    <row r="18" spans="1:8" ht="14.5">
      <c r="A18" s="51">
        <v>43290</v>
      </c>
      <c r="B18" s="51"/>
      <c r="C18" s="51"/>
      <c r="D18" s="51"/>
      <c r="E18" s="51"/>
      <c r="F18" s="51"/>
      <c r="G18" s="51"/>
      <c r="H18" s="51"/>
    </row>
    <row r="19" spans="1:8" ht="14.5">
      <c r="A19" s="52" t="s">
        <v>3</v>
      </c>
    </row>
    <row r="20" spans="1:8" ht="14.5" hidden="1" customHeight="1"/>
    <row r="21" spans="1:8" ht="14.5" hidden="1" customHeight="1"/>
    <row r="22" spans="1:8" ht="14.5" hidden="1" customHeight="1"/>
    <row r="23" spans="1:8" ht="14.5" hidden="1" customHeight="1"/>
  </sheetData>
  <mergeCells count="10">
    <mergeCell ref="A18:H18"/>
    <mergeCell ref="A19:H1048576"/>
    <mergeCell ref="A16:H16"/>
    <mergeCell ref="A6:D6"/>
    <mergeCell ref="A7:D7"/>
    <mergeCell ref="A8:H11"/>
    <mergeCell ref="A13:H13"/>
    <mergeCell ref="D14:E14"/>
    <mergeCell ref="A15:H15"/>
    <mergeCell ref="A17:H17"/>
  </mergeCells>
  <hyperlinks>
    <hyperlink ref="A19" r:id="rId1" xr:uid="{D38836F9-8BD0-4684-959C-0B64089E45D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88846-FB1B-42E7-8816-B9E211782AC9}">
  <dimension ref="B5:J26"/>
  <sheetViews>
    <sheetView showGridLines="0" zoomScaleNormal="100" workbookViewId="0">
      <selection activeCell="F53" sqref="F53"/>
    </sheetView>
  </sheetViews>
  <sheetFormatPr baseColWidth="10" defaultRowHeight="14.5"/>
  <cols>
    <col min="1" max="1" width="3.26953125" style="4" customWidth="1"/>
    <col min="2" max="2" width="26.54296875" style="4" bestFit="1" customWidth="1"/>
    <col min="3" max="3" width="13.81640625" style="4" customWidth="1"/>
    <col min="4" max="4" width="12.453125" style="4" customWidth="1"/>
    <col min="5" max="5" width="10.90625" style="4"/>
    <col min="6" max="6" width="14" style="4" customWidth="1"/>
    <col min="7" max="7" width="4.26953125" style="4" customWidth="1"/>
    <col min="8" max="9" width="15.26953125" style="4" customWidth="1"/>
    <col min="10" max="10" width="16.81640625" style="4" customWidth="1"/>
    <col min="11" max="16384" width="10.90625" style="4"/>
  </cols>
  <sheetData>
    <row r="5" spans="2:9" ht="16" thickBot="1">
      <c r="C5" s="62" t="s">
        <v>6</v>
      </c>
      <c r="D5" s="63"/>
      <c r="E5" s="63"/>
      <c r="F5" s="63"/>
    </row>
    <row r="6" spans="2:9" ht="22.5" customHeight="1" thickBot="1">
      <c r="B6" s="5" t="s">
        <v>11</v>
      </c>
      <c r="C6" s="5" t="s">
        <v>7</v>
      </c>
      <c r="D6" s="5" t="s">
        <v>8</v>
      </c>
      <c r="E6" s="5" t="s">
        <v>9</v>
      </c>
      <c r="F6" s="5" t="s">
        <v>10</v>
      </c>
    </row>
    <row r="7" spans="2:9" ht="16" thickBot="1">
      <c r="B7" s="15" t="s">
        <v>12</v>
      </c>
      <c r="C7" s="17">
        <v>300</v>
      </c>
      <c r="D7" s="17">
        <v>320</v>
      </c>
      <c r="E7" s="17">
        <v>420</v>
      </c>
      <c r="F7" s="17">
        <v>380</v>
      </c>
    </row>
    <row r="8" spans="2:9" ht="16" thickBot="1">
      <c r="B8" s="16" t="s">
        <v>13</v>
      </c>
      <c r="C8" s="17">
        <v>350</v>
      </c>
      <c r="D8" s="17">
        <v>380</v>
      </c>
      <c r="E8" s="17">
        <v>400</v>
      </c>
      <c r="F8" s="17">
        <v>390</v>
      </c>
    </row>
    <row r="9" spans="2:9" ht="16" thickBot="1">
      <c r="B9" s="15" t="s">
        <v>14</v>
      </c>
      <c r="C9" s="17">
        <v>700</v>
      </c>
      <c r="D9" s="17">
        <v>600</v>
      </c>
      <c r="E9" s="17">
        <v>550</v>
      </c>
      <c r="F9" s="17">
        <v>460</v>
      </c>
    </row>
    <row r="10" spans="2:9" ht="16" thickBot="1">
      <c r="B10" s="16" t="s">
        <v>15</v>
      </c>
      <c r="C10" s="17">
        <v>15</v>
      </c>
      <c r="D10" s="17">
        <v>16</v>
      </c>
      <c r="E10" s="17">
        <v>14</v>
      </c>
      <c r="F10" s="17">
        <v>15</v>
      </c>
    </row>
    <row r="11" spans="2:9" ht="16" thickBot="1">
      <c r="B11" s="15" t="s">
        <v>16</v>
      </c>
      <c r="C11" s="17">
        <v>20</v>
      </c>
      <c r="D11" s="17">
        <v>17</v>
      </c>
      <c r="E11" s="17">
        <v>16</v>
      </c>
      <c r="F11" s="17">
        <v>14</v>
      </c>
    </row>
    <row r="12" spans="2:9" ht="16" thickBot="1">
      <c r="B12" s="16" t="s">
        <v>17</v>
      </c>
      <c r="C12" s="17">
        <v>300</v>
      </c>
      <c r="D12" s="17">
        <v>250</v>
      </c>
      <c r="E12" s="17">
        <v>280</v>
      </c>
      <c r="F12" s="17">
        <v>375</v>
      </c>
    </row>
    <row r="13" spans="2:9" ht="16" thickBot="1">
      <c r="B13" s="15" t="s">
        <v>18</v>
      </c>
      <c r="C13" s="17">
        <v>400</v>
      </c>
      <c r="D13" s="17">
        <v>360</v>
      </c>
      <c r="E13" s="17">
        <v>380</v>
      </c>
      <c r="F13" s="17">
        <v>360</v>
      </c>
    </row>
    <row r="14" spans="2:9" ht="16" thickBot="1">
      <c r="B14" s="16" t="s">
        <v>19</v>
      </c>
      <c r="C14" s="17">
        <v>12</v>
      </c>
      <c r="D14" s="17">
        <v>15</v>
      </c>
      <c r="E14" s="17">
        <v>14</v>
      </c>
      <c r="F14" s="17">
        <v>17</v>
      </c>
    </row>
    <row r="16" spans="2:9" ht="17.5" thickBot="1">
      <c r="B16" s="7" t="s">
        <v>20</v>
      </c>
      <c r="H16" s="8" t="s">
        <v>21</v>
      </c>
      <c r="I16" s="8" t="s">
        <v>22</v>
      </c>
    </row>
    <row r="17" spans="2:10" ht="34.5" customHeight="1" thickBot="1">
      <c r="B17" s="9" t="s">
        <v>23</v>
      </c>
      <c r="C17" s="9" t="s">
        <v>24</v>
      </c>
      <c r="D17" s="9" t="s">
        <v>31</v>
      </c>
      <c r="E17" s="9" t="s">
        <v>25</v>
      </c>
      <c r="F17" s="9" t="s">
        <v>26</v>
      </c>
      <c r="H17" s="10" t="s">
        <v>27</v>
      </c>
      <c r="I17" s="10" t="s">
        <v>28</v>
      </c>
      <c r="J17" s="10" t="s">
        <v>29</v>
      </c>
    </row>
    <row r="18" spans="2:10" ht="16" thickBot="1">
      <c r="B18" s="11" t="s">
        <v>14</v>
      </c>
      <c r="C18" s="12" t="s">
        <v>8</v>
      </c>
      <c r="D18" s="18">
        <f t="shared" ref="D18:D25" si="0">INDEX(precio,H18,I18)</f>
        <v>600</v>
      </c>
      <c r="E18" s="12">
        <v>2</v>
      </c>
      <c r="F18" s="18">
        <f>D18*E18</f>
        <v>1200</v>
      </c>
      <c r="H18" s="13">
        <f t="shared" ref="H18:H25" si="1">MATCH(B18,articulo,0)</f>
        <v>3</v>
      </c>
      <c r="I18" s="13">
        <f t="shared" ref="I18:I25" si="2">MATCH(C18,marca,0)</f>
        <v>2</v>
      </c>
      <c r="J18" s="13">
        <f t="shared" ref="J18:J25" si="3">INDEX(precio,H18,I18)</f>
        <v>600</v>
      </c>
    </row>
    <row r="19" spans="2:10" ht="16" thickBot="1">
      <c r="B19" s="11" t="s">
        <v>17</v>
      </c>
      <c r="C19" s="12" t="s">
        <v>9</v>
      </c>
      <c r="D19" s="18">
        <f t="shared" si="0"/>
        <v>280</v>
      </c>
      <c r="E19" s="12">
        <v>3</v>
      </c>
      <c r="F19" s="18">
        <f t="shared" ref="F19:F25" si="4">D19*E19</f>
        <v>840</v>
      </c>
      <c r="H19" s="13">
        <f t="shared" si="1"/>
        <v>6</v>
      </c>
      <c r="I19" s="13">
        <f t="shared" si="2"/>
        <v>3</v>
      </c>
      <c r="J19" s="13">
        <f t="shared" si="3"/>
        <v>280</v>
      </c>
    </row>
    <row r="20" spans="2:10" ht="16" thickBot="1">
      <c r="B20" s="11" t="s">
        <v>18</v>
      </c>
      <c r="C20" s="12" t="s">
        <v>9</v>
      </c>
      <c r="D20" s="18">
        <f t="shared" si="0"/>
        <v>380</v>
      </c>
      <c r="E20" s="12">
        <v>1</v>
      </c>
      <c r="F20" s="18">
        <f t="shared" si="4"/>
        <v>380</v>
      </c>
      <c r="H20" s="13">
        <f t="shared" si="1"/>
        <v>7</v>
      </c>
      <c r="I20" s="13">
        <f t="shared" si="2"/>
        <v>3</v>
      </c>
      <c r="J20" s="13">
        <f t="shared" si="3"/>
        <v>380</v>
      </c>
    </row>
    <row r="21" spans="2:10" ht="16" thickBot="1">
      <c r="B21" s="11" t="s">
        <v>19</v>
      </c>
      <c r="C21" s="12" t="s">
        <v>10</v>
      </c>
      <c r="D21" s="18">
        <f t="shared" si="0"/>
        <v>17</v>
      </c>
      <c r="E21" s="12">
        <v>2</v>
      </c>
      <c r="F21" s="18">
        <f t="shared" si="4"/>
        <v>34</v>
      </c>
      <c r="H21" s="13">
        <f t="shared" si="1"/>
        <v>8</v>
      </c>
      <c r="I21" s="13">
        <f t="shared" si="2"/>
        <v>4</v>
      </c>
      <c r="J21" s="13">
        <f t="shared" si="3"/>
        <v>17</v>
      </c>
    </row>
    <row r="22" spans="2:10" ht="16" thickBot="1">
      <c r="B22" s="11" t="s">
        <v>15</v>
      </c>
      <c r="C22" s="12" t="s">
        <v>7</v>
      </c>
      <c r="D22" s="18">
        <f t="shared" si="0"/>
        <v>15</v>
      </c>
      <c r="E22" s="12">
        <v>1</v>
      </c>
      <c r="F22" s="18">
        <f t="shared" si="4"/>
        <v>15</v>
      </c>
      <c r="H22" s="13">
        <f t="shared" si="1"/>
        <v>4</v>
      </c>
      <c r="I22" s="13">
        <f t="shared" si="2"/>
        <v>1</v>
      </c>
      <c r="J22" s="13">
        <f t="shared" si="3"/>
        <v>15</v>
      </c>
    </row>
    <row r="23" spans="2:10" ht="16" thickBot="1">
      <c r="B23" s="11" t="s">
        <v>16</v>
      </c>
      <c r="C23" s="12" t="s">
        <v>10</v>
      </c>
      <c r="D23" s="18">
        <f t="shared" si="0"/>
        <v>14</v>
      </c>
      <c r="E23" s="12">
        <v>3</v>
      </c>
      <c r="F23" s="18">
        <f t="shared" si="4"/>
        <v>42</v>
      </c>
      <c r="H23" s="13">
        <f t="shared" si="1"/>
        <v>5</v>
      </c>
      <c r="I23" s="13">
        <f t="shared" si="2"/>
        <v>4</v>
      </c>
      <c r="J23" s="13">
        <f t="shared" si="3"/>
        <v>14</v>
      </c>
    </row>
    <row r="24" spans="2:10" ht="16" thickBot="1">
      <c r="B24" s="11" t="s">
        <v>13</v>
      </c>
      <c r="C24" s="12" t="s">
        <v>7</v>
      </c>
      <c r="D24" s="18">
        <f t="shared" si="0"/>
        <v>350</v>
      </c>
      <c r="E24" s="12">
        <v>2</v>
      </c>
      <c r="F24" s="18">
        <f t="shared" si="4"/>
        <v>700</v>
      </c>
      <c r="H24" s="13">
        <f t="shared" si="1"/>
        <v>2</v>
      </c>
      <c r="I24" s="13">
        <f t="shared" si="2"/>
        <v>1</v>
      </c>
      <c r="J24" s="13">
        <f t="shared" si="3"/>
        <v>350</v>
      </c>
    </row>
    <row r="25" spans="2:10" ht="16" thickBot="1">
      <c r="B25" s="11" t="s">
        <v>14</v>
      </c>
      <c r="C25" s="12" t="s">
        <v>7</v>
      </c>
      <c r="D25" s="18">
        <f t="shared" si="0"/>
        <v>700</v>
      </c>
      <c r="E25" s="12">
        <v>2</v>
      </c>
      <c r="F25" s="18">
        <f t="shared" si="4"/>
        <v>1400</v>
      </c>
      <c r="H25" s="13">
        <f t="shared" si="1"/>
        <v>3</v>
      </c>
      <c r="I25" s="13">
        <f t="shared" si="2"/>
        <v>1</v>
      </c>
      <c r="J25" s="13">
        <f t="shared" si="3"/>
        <v>700</v>
      </c>
    </row>
    <row r="26" spans="2:10" ht="15" thickBot="1">
      <c r="E26" s="14" t="s">
        <v>30</v>
      </c>
      <c r="F26" s="19">
        <f>SUM(F18:F25)</f>
        <v>4611</v>
      </c>
    </row>
  </sheetData>
  <mergeCells count="1">
    <mergeCell ref="C5:F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5065-E4FB-474D-8C5A-6813D9CE320C}">
  <dimension ref="A1:F21"/>
  <sheetViews>
    <sheetView showGridLines="0" workbookViewId="0">
      <selection activeCell="F16" sqref="F16"/>
    </sheetView>
  </sheetViews>
  <sheetFormatPr baseColWidth="10" defaultRowHeight="14.5"/>
  <cols>
    <col min="1" max="1" width="23.81640625" style="4" customWidth="1"/>
    <col min="2" max="2" width="10.90625" style="4"/>
    <col min="3" max="3" width="14.1796875" style="4" customWidth="1"/>
    <col min="4" max="4" width="10.90625" style="4"/>
    <col min="5" max="5" width="13.54296875" style="4" bestFit="1" customWidth="1"/>
    <col min="6" max="16384" width="10.90625" style="4"/>
  </cols>
  <sheetData>
    <row r="1" spans="1:6">
      <c r="A1" s="14"/>
    </row>
    <row r="3" spans="1:6" ht="15" thickBot="1"/>
    <row r="4" spans="1:6" ht="31.5" thickBot="1">
      <c r="A4" s="20" t="s">
        <v>32</v>
      </c>
      <c r="B4" s="20" t="s">
        <v>33</v>
      </c>
      <c r="C4" s="20" t="s">
        <v>34</v>
      </c>
      <c r="D4" s="20" t="s">
        <v>35</v>
      </c>
      <c r="E4" s="20" t="s">
        <v>36</v>
      </c>
      <c r="F4" s="20" t="s">
        <v>37</v>
      </c>
    </row>
    <row r="5" spans="1:6" ht="16" thickBot="1">
      <c r="A5" s="15" t="s">
        <v>42</v>
      </c>
      <c r="B5" s="6">
        <v>19</v>
      </c>
      <c r="C5" s="6">
        <v>18</v>
      </c>
      <c r="D5" s="6">
        <v>17</v>
      </c>
      <c r="E5" s="6">
        <v>19</v>
      </c>
      <c r="F5" s="6">
        <v>17</v>
      </c>
    </row>
    <row r="6" spans="1:6" ht="16" thickBot="1">
      <c r="A6" s="16" t="s">
        <v>43</v>
      </c>
      <c r="B6" s="6">
        <v>18</v>
      </c>
      <c r="C6" s="6">
        <v>17</v>
      </c>
      <c r="D6" s="6">
        <v>18</v>
      </c>
      <c r="E6" s="6">
        <v>20</v>
      </c>
      <c r="F6" s="6">
        <v>16</v>
      </c>
    </row>
    <row r="7" spans="1:6" ht="16" thickBot="1">
      <c r="A7" s="15" t="s">
        <v>44</v>
      </c>
      <c r="B7" s="6">
        <v>20</v>
      </c>
      <c r="C7" s="6">
        <v>19</v>
      </c>
      <c r="D7" s="6">
        <v>16</v>
      </c>
      <c r="E7" s="6">
        <v>17</v>
      </c>
      <c r="F7" s="6">
        <v>15</v>
      </c>
    </row>
    <row r="8" spans="1:6" ht="16" thickBot="1">
      <c r="A8" s="16" t="s">
        <v>45</v>
      </c>
      <c r="B8" s="6">
        <v>18</v>
      </c>
      <c r="C8" s="6">
        <v>16</v>
      </c>
      <c r="D8" s="6">
        <v>17</v>
      </c>
      <c r="E8" s="6">
        <v>15</v>
      </c>
      <c r="F8" s="6">
        <v>14</v>
      </c>
    </row>
    <row r="9" spans="1:6" ht="16" thickBot="1">
      <c r="A9" s="15" t="s">
        <v>46</v>
      </c>
      <c r="B9" s="6">
        <v>17</v>
      </c>
      <c r="C9" s="6">
        <v>17</v>
      </c>
      <c r="D9" s="6">
        <v>16</v>
      </c>
      <c r="E9" s="6">
        <v>14</v>
      </c>
      <c r="F9" s="6">
        <v>18</v>
      </c>
    </row>
    <row r="10" spans="1:6" ht="16" thickBot="1">
      <c r="A10" s="16" t="s">
        <v>47</v>
      </c>
      <c r="B10" s="6">
        <v>16</v>
      </c>
      <c r="C10" s="6">
        <v>18</v>
      </c>
      <c r="D10" s="6">
        <v>15</v>
      </c>
      <c r="E10" s="6">
        <v>16</v>
      </c>
      <c r="F10" s="6">
        <v>17</v>
      </c>
    </row>
    <row r="11" spans="1:6" ht="16" thickBot="1">
      <c r="A11" s="15" t="s">
        <v>48</v>
      </c>
      <c r="B11" s="6">
        <v>15</v>
      </c>
      <c r="C11" s="6">
        <v>16</v>
      </c>
      <c r="D11" s="6">
        <v>17</v>
      </c>
      <c r="E11" s="6">
        <v>19</v>
      </c>
      <c r="F11" s="6">
        <v>18</v>
      </c>
    </row>
    <row r="12" spans="1:6" ht="16" thickBot="1">
      <c r="A12" s="16" t="s">
        <v>49</v>
      </c>
      <c r="B12" s="6">
        <v>18</v>
      </c>
      <c r="C12" s="6">
        <v>15</v>
      </c>
      <c r="D12" s="6">
        <v>14</v>
      </c>
      <c r="E12" s="6">
        <v>18</v>
      </c>
      <c r="F12" s="6">
        <v>16</v>
      </c>
    </row>
    <row r="15" spans="1:6" ht="15" thickBot="1">
      <c r="A15" s="22" t="s">
        <v>38</v>
      </c>
      <c r="B15" s="23"/>
      <c r="C15" s="23"/>
      <c r="D15" s="23"/>
      <c r="E15" s="23"/>
    </row>
    <row r="16" spans="1:6" ht="15" thickTop="1"/>
    <row r="17" spans="2:4">
      <c r="B17" s="14" t="s">
        <v>39</v>
      </c>
      <c r="C17" s="4" t="s">
        <v>42</v>
      </c>
      <c r="D17" s="4">
        <f>MATCH(C17,A5:A12,0)</f>
        <v>1</v>
      </c>
    </row>
    <row r="18" spans="2:4" ht="6.75" customHeight="1"/>
    <row r="19" spans="2:4">
      <c r="B19" s="14" t="s">
        <v>40</v>
      </c>
      <c r="C19" s="4" t="s">
        <v>34</v>
      </c>
      <c r="D19" s="4">
        <f>MATCH(C19,B4:F4,0)</f>
        <v>2</v>
      </c>
    </row>
    <row r="20" spans="2:4" ht="8.25" customHeight="1" thickBot="1">
      <c r="B20" s="14"/>
    </row>
    <row r="21" spans="2:4" ht="15" thickBot="1">
      <c r="B21" s="14" t="s">
        <v>41</v>
      </c>
      <c r="C21" s="21">
        <f>INDEX(B5:F12,D17,D19)</f>
        <v>18</v>
      </c>
    </row>
  </sheetData>
  <dataValidations count="2">
    <dataValidation type="list" allowBlank="1" showInputMessage="1" showErrorMessage="1" sqref="C17" xr:uid="{80BFAD89-3788-4181-A505-D3D1369CA6A7}">
      <formula1>$A$5:$A$12</formula1>
    </dataValidation>
    <dataValidation type="list" allowBlank="1" showInputMessage="1" showErrorMessage="1" sqref="C19" xr:uid="{90EA9173-0B52-4A85-929D-875E07FD8933}">
      <formula1>$B$4:$F$4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24DF-39A2-463E-8461-3DDA61A1F88A}">
  <dimension ref="C5:H21"/>
  <sheetViews>
    <sheetView showGridLines="0" zoomScale="90" zoomScaleNormal="90" workbookViewId="0">
      <selection activeCell="F11" sqref="F11"/>
    </sheetView>
  </sheetViews>
  <sheetFormatPr baseColWidth="10" defaultRowHeight="14.5"/>
  <cols>
    <col min="1" max="3" width="10.90625" style="4"/>
    <col min="4" max="4" width="33.54296875" style="4" customWidth="1"/>
    <col min="5" max="16384" width="10.90625" style="4"/>
  </cols>
  <sheetData>
    <row r="5" spans="3:8" ht="15" thickBot="1"/>
    <row r="6" spans="3:8" ht="15" thickBot="1">
      <c r="C6" s="64" t="s">
        <v>50</v>
      </c>
      <c r="D6" s="65"/>
      <c r="E6" s="66" t="s">
        <v>24</v>
      </c>
      <c r="F6" s="67"/>
      <c r="G6" s="67"/>
      <c r="H6" s="68"/>
    </row>
    <row r="7" spans="3:8" ht="15" thickBot="1">
      <c r="C7" s="24" t="s">
        <v>51</v>
      </c>
      <c r="D7" s="24" t="s">
        <v>11</v>
      </c>
      <c r="E7" s="25" t="s">
        <v>52</v>
      </c>
      <c r="F7" s="26" t="s">
        <v>53</v>
      </c>
      <c r="G7" s="25" t="s">
        <v>54</v>
      </c>
      <c r="H7" s="27" t="s">
        <v>55</v>
      </c>
    </row>
    <row r="8" spans="3:8">
      <c r="C8" s="28" t="s">
        <v>56</v>
      </c>
      <c r="D8" s="29" t="s">
        <v>57</v>
      </c>
      <c r="E8" s="41">
        <v>18</v>
      </c>
      <c r="F8" s="42">
        <v>17</v>
      </c>
      <c r="G8" s="42">
        <v>16</v>
      </c>
      <c r="H8" s="43">
        <v>14</v>
      </c>
    </row>
    <row r="9" spans="3:8">
      <c r="C9" s="30" t="s">
        <v>58</v>
      </c>
      <c r="D9" s="31" t="s">
        <v>59</v>
      </c>
      <c r="E9" s="44">
        <v>5</v>
      </c>
      <c r="F9" s="45">
        <v>8</v>
      </c>
      <c r="G9" s="45">
        <v>4</v>
      </c>
      <c r="H9" s="46">
        <v>3</v>
      </c>
    </row>
    <row r="10" spans="3:8">
      <c r="C10" s="30" t="s">
        <v>60</v>
      </c>
      <c r="D10" s="31" t="s">
        <v>61</v>
      </c>
      <c r="E10" s="44">
        <v>4</v>
      </c>
      <c r="F10" s="45">
        <v>5</v>
      </c>
      <c r="G10" s="45">
        <v>6</v>
      </c>
      <c r="H10" s="46">
        <v>3.5</v>
      </c>
    </row>
    <row r="11" spans="3:8">
      <c r="C11" s="30" t="s">
        <v>62</v>
      </c>
      <c r="D11" s="31" t="s">
        <v>63</v>
      </c>
      <c r="E11" s="44">
        <v>23</v>
      </c>
      <c r="F11" s="45">
        <v>25</v>
      </c>
      <c r="G11" s="45">
        <v>20</v>
      </c>
      <c r="H11" s="46">
        <v>18</v>
      </c>
    </row>
    <row r="12" spans="3:8">
      <c r="C12" s="30" t="s">
        <v>64</v>
      </c>
      <c r="D12" s="31" t="s">
        <v>65</v>
      </c>
      <c r="E12" s="44">
        <v>5</v>
      </c>
      <c r="F12" s="45">
        <v>6</v>
      </c>
      <c r="G12" s="45">
        <v>4</v>
      </c>
      <c r="H12" s="46">
        <v>3.8</v>
      </c>
    </row>
    <row r="13" spans="3:8">
      <c r="C13" s="30" t="s">
        <v>66</v>
      </c>
      <c r="D13" s="31" t="s">
        <v>67</v>
      </c>
      <c r="E13" s="44">
        <v>10</v>
      </c>
      <c r="F13" s="45">
        <v>12</v>
      </c>
      <c r="G13" s="45">
        <v>8</v>
      </c>
      <c r="H13" s="46">
        <v>11</v>
      </c>
    </row>
    <row r="14" spans="3:8">
      <c r="C14" s="30" t="s">
        <v>68</v>
      </c>
      <c r="D14" s="31" t="s">
        <v>69</v>
      </c>
      <c r="E14" s="44">
        <v>4</v>
      </c>
      <c r="F14" s="45">
        <v>6</v>
      </c>
      <c r="G14" s="45">
        <v>4</v>
      </c>
      <c r="H14" s="46">
        <v>3</v>
      </c>
    </row>
    <row r="15" spans="3:8">
      <c r="C15" s="30" t="s">
        <v>70</v>
      </c>
      <c r="D15" s="31" t="s">
        <v>71</v>
      </c>
      <c r="E15" s="44">
        <v>4.2</v>
      </c>
      <c r="F15" s="45">
        <v>8.1999999999999993</v>
      </c>
      <c r="G15" s="45">
        <v>4</v>
      </c>
      <c r="H15" s="46">
        <v>3</v>
      </c>
    </row>
    <row r="16" spans="3:8">
      <c r="C16" s="30" t="s">
        <v>72</v>
      </c>
      <c r="D16" s="31" t="s">
        <v>73</v>
      </c>
      <c r="E16" s="44">
        <v>40</v>
      </c>
      <c r="F16" s="45">
        <v>42</v>
      </c>
      <c r="G16" s="45">
        <v>38</v>
      </c>
      <c r="H16" s="46">
        <v>35</v>
      </c>
    </row>
    <row r="17" spans="3:8">
      <c r="C17" s="30" t="s">
        <v>74</v>
      </c>
      <c r="D17" s="31" t="s">
        <v>75</v>
      </c>
      <c r="E17" s="44">
        <v>36</v>
      </c>
      <c r="F17" s="45">
        <v>38</v>
      </c>
      <c r="G17" s="45">
        <v>30</v>
      </c>
      <c r="H17" s="46">
        <v>33</v>
      </c>
    </row>
    <row r="18" spans="3:8">
      <c r="C18" s="30" t="s">
        <v>76</v>
      </c>
      <c r="D18" s="31" t="s">
        <v>77</v>
      </c>
      <c r="E18" s="44">
        <v>35</v>
      </c>
      <c r="F18" s="45">
        <v>36</v>
      </c>
      <c r="G18" s="45">
        <v>30</v>
      </c>
      <c r="H18" s="46">
        <v>32</v>
      </c>
    </row>
    <row r="19" spans="3:8">
      <c r="C19" s="30" t="s">
        <v>78</v>
      </c>
      <c r="D19" s="31" t="s">
        <v>79</v>
      </c>
      <c r="E19" s="44">
        <v>56</v>
      </c>
      <c r="F19" s="45">
        <v>55</v>
      </c>
      <c r="G19" s="45">
        <v>50</v>
      </c>
      <c r="H19" s="46">
        <v>55</v>
      </c>
    </row>
    <row r="20" spans="3:8">
      <c r="C20" s="30" t="s">
        <v>80</v>
      </c>
      <c r="D20" s="31" t="s">
        <v>81</v>
      </c>
      <c r="E20" s="44">
        <v>43</v>
      </c>
      <c r="F20" s="45">
        <v>40</v>
      </c>
      <c r="G20" s="45">
        <v>35</v>
      </c>
      <c r="H20" s="46">
        <v>40</v>
      </c>
    </row>
    <row r="21" spans="3:8" ht="15" thickBot="1">
      <c r="C21" s="32" t="s">
        <v>82</v>
      </c>
      <c r="D21" s="33" t="s">
        <v>83</v>
      </c>
      <c r="E21" s="47">
        <v>60</v>
      </c>
      <c r="F21" s="48">
        <v>58</v>
      </c>
      <c r="G21" s="48">
        <v>55</v>
      </c>
      <c r="H21" s="49">
        <v>59</v>
      </c>
    </row>
  </sheetData>
  <mergeCells count="2">
    <mergeCell ref="C6:D6"/>
    <mergeCell ref="E6:H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8982-9DC4-4F53-9490-852D465121F3}">
  <dimension ref="C6:J20"/>
  <sheetViews>
    <sheetView showGridLines="0" workbookViewId="0">
      <selection activeCell="S21" sqref="S21"/>
    </sheetView>
  </sheetViews>
  <sheetFormatPr baseColWidth="10" defaultRowHeight="14.5"/>
  <cols>
    <col min="1" max="4" width="10.90625" style="4"/>
    <col min="5" max="5" width="24.7265625" style="4" customWidth="1"/>
    <col min="6" max="16384" width="10.90625" style="4"/>
  </cols>
  <sheetData>
    <row r="6" spans="3:10" ht="15" thickBot="1"/>
    <row r="7" spans="3:10" ht="37.5" customHeight="1" thickBot="1">
      <c r="C7" s="34" t="s">
        <v>84</v>
      </c>
      <c r="D7" s="34" t="s">
        <v>85</v>
      </c>
      <c r="E7" s="34" t="s">
        <v>11</v>
      </c>
      <c r="F7" s="34" t="s">
        <v>24</v>
      </c>
      <c r="G7" s="35" t="s">
        <v>86</v>
      </c>
      <c r="H7" s="34" t="s">
        <v>87</v>
      </c>
      <c r="I7" s="50" t="s">
        <v>92</v>
      </c>
      <c r="J7" s="50" t="s">
        <v>93</v>
      </c>
    </row>
    <row r="8" spans="3:10" ht="15" thickBot="1">
      <c r="C8" s="30" t="s">
        <v>56</v>
      </c>
      <c r="D8" s="36">
        <v>10</v>
      </c>
      <c r="E8" s="37" t="str">
        <f t="shared" ref="E8:E17" si="0">VLOOKUP(C8,info,2,FALSE)</f>
        <v>Cuaderno A4 Espiral</v>
      </c>
      <c r="F8" s="37" t="s">
        <v>52</v>
      </c>
      <c r="G8" s="69">
        <f t="shared" ref="G8:G17" si="1">INDEX(precios1,I8,J8)</f>
        <v>18</v>
      </c>
      <c r="H8" s="69">
        <f>D8*G8</f>
        <v>180</v>
      </c>
      <c r="I8" s="4">
        <f>MATCH(C8,[0]!codigos,0)</f>
        <v>1</v>
      </c>
      <c r="J8" s="4">
        <f t="shared" ref="J8:J17" si="2">MATCH(F8,marca1,0)</f>
        <v>1</v>
      </c>
    </row>
    <row r="9" spans="3:10" ht="15" thickBot="1">
      <c r="C9" s="30" t="s">
        <v>64</v>
      </c>
      <c r="D9" s="36">
        <v>15</v>
      </c>
      <c r="E9" s="37" t="str">
        <f t="shared" si="0"/>
        <v>Folder plástico simple</v>
      </c>
      <c r="F9" s="37" t="s">
        <v>53</v>
      </c>
      <c r="G9" s="69">
        <f t="shared" si="1"/>
        <v>6</v>
      </c>
      <c r="H9" s="69">
        <f t="shared" ref="H9:H17" si="3">D9*G9</f>
        <v>90</v>
      </c>
      <c r="I9" s="4">
        <f>MATCH(C9,[0]!codigos,0)</f>
        <v>5</v>
      </c>
      <c r="J9" s="4">
        <f t="shared" si="2"/>
        <v>2</v>
      </c>
    </row>
    <row r="10" spans="3:10" ht="15" thickBot="1">
      <c r="C10" s="30" t="s">
        <v>60</v>
      </c>
      <c r="D10" s="36">
        <v>16</v>
      </c>
      <c r="E10" s="37" t="str">
        <f t="shared" si="0"/>
        <v>Papel bond /ciento</v>
      </c>
      <c r="F10" s="37" t="s">
        <v>55</v>
      </c>
      <c r="G10" s="69">
        <f t="shared" si="1"/>
        <v>3.5</v>
      </c>
      <c r="H10" s="69">
        <f t="shared" si="3"/>
        <v>56</v>
      </c>
      <c r="I10" s="4">
        <f>MATCH(C10,[0]!codigos,0)</f>
        <v>3</v>
      </c>
      <c r="J10" s="4">
        <f t="shared" si="2"/>
        <v>4</v>
      </c>
    </row>
    <row r="11" spans="3:10" ht="15" thickBot="1">
      <c r="C11" s="30" t="s">
        <v>70</v>
      </c>
      <c r="D11" s="36">
        <v>20</v>
      </c>
      <c r="E11" s="37" t="str">
        <f t="shared" si="0"/>
        <v>Cuaderno 100 h. cuadriculado A4</v>
      </c>
      <c r="F11" s="37" t="s">
        <v>54</v>
      </c>
      <c r="G11" s="69">
        <f t="shared" si="1"/>
        <v>4</v>
      </c>
      <c r="H11" s="69">
        <f t="shared" si="3"/>
        <v>80</v>
      </c>
      <c r="I11" s="4">
        <f>MATCH(C11,[0]!codigos,0)</f>
        <v>8</v>
      </c>
      <c r="J11" s="4">
        <f t="shared" si="2"/>
        <v>3</v>
      </c>
    </row>
    <row r="12" spans="3:10" ht="15" thickBot="1">
      <c r="C12" s="30" t="s">
        <v>72</v>
      </c>
      <c r="D12" s="36">
        <v>30</v>
      </c>
      <c r="E12" s="37" t="str">
        <f t="shared" si="0"/>
        <v>Libro Primaria 1 Carlitos</v>
      </c>
      <c r="F12" s="37" t="s">
        <v>55</v>
      </c>
      <c r="G12" s="69">
        <f t="shared" si="1"/>
        <v>35</v>
      </c>
      <c r="H12" s="69">
        <f t="shared" si="3"/>
        <v>1050</v>
      </c>
      <c r="I12" s="4">
        <f>MATCH(C12,[0]!codigos,0)</f>
        <v>9</v>
      </c>
      <c r="J12" s="4">
        <f t="shared" si="2"/>
        <v>4</v>
      </c>
    </row>
    <row r="13" spans="3:10" ht="15" thickBot="1">
      <c r="C13" s="30" t="s">
        <v>58</v>
      </c>
      <c r="D13" s="36">
        <v>16</v>
      </c>
      <c r="E13" s="37" t="str">
        <f t="shared" si="0"/>
        <v>Lapiceros Tinta Liquida</v>
      </c>
      <c r="F13" s="37" t="s">
        <v>54</v>
      </c>
      <c r="G13" s="69">
        <f t="shared" si="1"/>
        <v>4</v>
      </c>
      <c r="H13" s="69">
        <f t="shared" si="3"/>
        <v>64</v>
      </c>
      <c r="I13" s="4">
        <f>MATCH(C13,[0]!codigos,0)</f>
        <v>2</v>
      </c>
      <c r="J13" s="4">
        <f t="shared" si="2"/>
        <v>3</v>
      </c>
    </row>
    <row r="14" spans="3:10" ht="15" thickBot="1">
      <c r="C14" s="30" t="s">
        <v>66</v>
      </c>
      <c r="D14" s="36">
        <v>19</v>
      </c>
      <c r="E14" s="37" t="str">
        <f t="shared" si="0"/>
        <v>Tampones Color</v>
      </c>
      <c r="F14" s="37" t="s">
        <v>53</v>
      </c>
      <c r="G14" s="69">
        <f t="shared" si="1"/>
        <v>12</v>
      </c>
      <c r="H14" s="69">
        <f t="shared" si="3"/>
        <v>228</v>
      </c>
      <c r="I14" s="4">
        <f>MATCH(C14,[0]!codigos,0)</f>
        <v>6</v>
      </c>
      <c r="J14" s="4">
        <f t="shared" si="2"/>
        <v>2</v>
      </c>
    </row>
    <row r="15" spans="3:10" ht="15" thickBot="1">
      <c r="C15" s="30" t="s">
        <v>74</v>
      </c>
      <c r="D15" s="36">
        <v>50</v>
      </c>
      <c r="E15" s="37" t="str">
        <f t="shared" si="0"/>
        <v>Libro Primaria 2 Jorgito</v>
      </c>
      <c r="F15" s="37" t="s">
        <v>52</v>
      </c>
      <c r="G15" s="69">
        <f t="shared" si="1"/>
        <v>36</v>
      </c>
      <c r="H15" s="69">
        <f t="shared" si="3"/>
        <v>1800</v>
      </c>
      <c r="I15" s="4">
        <f>MATCH(C15,[0]!codigos,0)</f>
        <v>10</v>
      </c>
      <c r="J15" s="4">
        <f t="shared" si="2"/>
        <v>1</v>
      </c>
    </row>
    <row r="16" spans="3:10" ht="15" thickBot="1">
      <c r="C16" s="30" t="s">
        <v>62</v>
      </c>
      <c r="D16" s="36">
        <v>100</v>
      </c>
      <c r="E16" s="37" t="str">
        <f t="shared" si="0"/>
        <v>Perforador Artesco</v>
      </c>
      <c r="F16" s="37" t="s">
        <v>52</v>
      </c>
      <c r="G16" s="69">
        <f t="shared" si="1"/>
        <v>23</v>
      </c>
      <c r="H16" s="69">
        <f t="shared" si="3"/>
        <v>2300</v>
      </c>
      <c r="I16" s="4">
        <f>MATCH(C16,[0]!codigos,0)</f>
        <v>4</v>
      </c>
      <c r="J16" s="4">
        <f t="shared" si="2"/>
        <v>1</v>
      </c>
    </row>
    <row r="17" spans="3:10" ht="15" thickBot="1">
      <c r="C17" s="30" t="s">
        <v>66</v>
      </c>
      <c r="D17" s="36">
        <v>150</v>
      </c>
      <c r="E17" s="37" t="str">
        <f t="shared" si="0"/>
        <v>Tampones Color</v>
      </c>
      <c r="F17" s="37" t="s">
        <v>55</v>
      </c>
      <c r="G17" s="69">
        <f t="shared" si="1"/>
        <v>11</v>
      </c>
      <c r="H17" s="69">
        <f t="shared" si="3"/>
        <v>1650</v>
      </c>
      <c r="I17" s="4">
        <f>MATCH(C17,[0]!codigos,0)</f>
        <v>6</v>
      </c>
      <c r="J17" s="4">
        <f t="shared" si="2"/>
        <v>4</v>
      </c>
    </row>
    <row r="18" spans="3:10" ht="15" thickBot="1">
      <c r="C18" s="38"/>
      <c r="D18" s="38"/>
      <c r="E18" s="38"/>
      <c r="F18" s="38"/>
      <c r="G18" s="39" t="s">
        <v>88</v>
      </c>
      <c r="H18" s="40">
        <f>SUM(H8:H17)</f>
        <v>7498</v>
      </c>
    </row>
    <row r="19" spans="3:10" ht="15" thickBot="1">
      <c r="C19" s="38"/>
      <c r="D19" s="38"/>
      <c r="E19" s="38"/>
      <c r="F19" s="38"/>
      <c r="G19" s="39" t="s">
        <v>90</v>
      </c>
      <c r="H19" s="40">
        <f>H18*10%</f>
        <v>749.80000000000007</v>
      </c>
    </row>
    <row r="20" spans="3:10" ht="15" thickBot="1">
      <c r="C20" s="38"/>
      <c r="D20" s="38"/>
      <c r="E20" s="38"/>
      <c r="F20" s="38"/>
      <c r="G20" s="39" t="s">
        <v>89</v>
      </c>
      <c r="H20" s="40">
        <f>H18-H19</f>
        <v>6748.2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923025-9ECE-4BAA-B501-C349390A005D}">
          <x14:formula1>
            <xm:f>Productos!$C$8:$C$21</xm:f>
          </x14:formula1>
          <xm:sqref>C8:C17</xm:sqref>
        </x14:dataValidation>
        <x14:dataValidation type="list" allowBlank="1" showInputMessage="1" showErrorMessage="1" xr:uid="{1523735F-C835-4088-91A1-4928001A7CE0}">
          <x14:formula1>
            <xm:f>Productos!$E$7:$H$7</xm:f>
          </x14:formula1>
          <xm:sqref>F8:F17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89E155C0F5DC4C81B5E1D41D4E8454" ma:contentTypeVersion="0" ma:contentTypeDescription="Crear nuevo documento." ma:contentTypeScope="" ma:versionID="fa14089dda40d52dfcc791346f3de59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3490B1-CD51-419C-ABF3-C3F68076C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3D030B0-C9EA-42B7-AD62-479F81BA10F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B83962-3FF0-4305-B89D-53C8056B8C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Presentación</vt:lpstr>
      <vt:lpstr>precios</vt:lpstr>
      <vt:lpstr>notas</vt:lpstr>
      <vt:lpstr>Productos</vt:lpstr>
      <vt:lpstr>Libreria</vt:lpstr>
      <vt:lpstr>articulo</vt:lpstr>
      <vt:lpstr>codigos</vt:lpstr>
      <vt:lpstr>info</vt:lpstr>
      <vt:lpstr>marca</vt:lpstr>
      <vt:lpstr>marca1</vt:lpstr>
      <vt:lpstr>precio</vt:lpstr>
      <vt:lpstr>precios1</vt:lpstr>
    </vt:vector>
  </TitlesOfParts>
  <Company>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Jorge Purizaca</dc:creator>
  <cp:lastModifiedBy>Jorge Purizaca</cp:lastModifiedBy>
  <dcterms:created xsi:type="dcterms:W3CDTF">2003-09-16T07:34:29Z</dcterms:created>
  <dcterms:modified xsi:type="dcterms:W3CDTF">2018-07-11T11:44:02Z</dcterms:modified>
</cp:coreProperties>
</file>